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30" windowWidth="15165" windowHeight="8880" activeTab="0"/>
  </bookViews>
  <sheets>
    <sheet name="lisa1" sheetId="1" r:id="rId1"/>
  </sheets>
  <definedNames/>
  <calcPr fullCalcOnLoad="1"/>
</workbook>
</file>

<file path=xl/sharedStrings.xml><?xml version="1.0" encoding="utf-8"?>
<sst xmlns="http://schemas.openxmlformats.org/spreadsheetml/2006/main" count="117" uniqueCount="91">
  <si>
    <t>Ressursi kood</t>
  </si>
  <si>
    <t>Ühiku hind</t>
  </si>
  <si>
    <t>Kogus</t>
  </si>
  <si>
    <t>Mõõtühik</t>
  </si>
  <si>
    <t>OST4404</t>
  </si>
  <si>
    <t>Sterilisatsioon</t>
  </si>
  <si>
    <t>tükk</t>
  </si>
  <si>
    <t>OST4405</t>
  </si>
  <si>
    <t>Jäätmekäitlus</t>
  </si>
  <si>
    <t>kilogramm</t>
  </si>
  <si>
    <t>PER0112</t>
  </si>
  <si>
    <t>Kardioloog</t>
  </si>
  <si>
    <t>PER0140</t>
  </si>
  <si>
    <t>Radioloog</t>
  </si>
  <si>
    <t>PER0511</t>
  </si>
  <si>
    <t>Radioloogiaõde</t>
  </si>
  <si>
    <t>PER0204</t>
  </si>
  <si>
    <t>Radioloogia hooldustöötaja</t>
  </si>
  <si>
    <t>PIN253002</t>
  </si>
  <si>
    <t>Digitaalne angiograafiasüsteemi ruum</t>
  </si>
  <si>
    <t>SDM251201</t>
  </si>
  <si>
    <t>Digitaalne angiograafiasüsteem (angiogr+tööjaam)</t>
  </si>
  <si>
    <t>RDN aparaat</t>
  </si>
  <si>
    <t>Ablatsioonikateeter</t>
  </si>
  <si>
    <t>Juhtetraat</t>
  </si>
  <si>
    <t>Kateeter selektiivseks juurdepääsuks</t>
  </si>
  <si>
    <t>YKM25KN03</t>
  </si>
  <si>
    <t>Intravenoosne ioodi sisaldav kontrastaine</t>
  </si>
  <si>
    <t>YKM25KO06</t>
  </si>
  <si>
    <t>Angiograafia abivahendite komplekt</t>
  </si>
  <si>
    <t>YKM25KO07</t>
  </si>
  <si>
    <t>Angiograafia  baaskomplekt</t>
  </si>
  <si>
    <t>Patsiendi registreerimine radioloogias ja uuringu sisestamine</t>
  </si>
  <si>
    <t>Registraator</t>
  </si>
  <si>
    <t>Radioloogia ja/või endoskoopia registratuur</t>
  </si>
  <si>
    <t>Neeruaterite denervatsiooni protseduuri läbiviimine</t>
  </si>
  <si>
    <t>Kulud materjalidest</t>
  </si>
  <si>
    <t>Tükk</t>
  </si>
  <si>
    <t>Maksumus</t>
  </si>
  <si>
    <t>Ressursi nimi</t>
  </si>
  <si>
    <t>Minut</t>
  </si>
  <si>
    <t>PER0404</t>
  </si>
  <si>
    <t>PIN253014</t>
  </si>
  <si>
    <t>Maksumus kokku</t>
  </si>
  <si>
    <t>-</t>
  </si>
  <si>
    <t>Patsientide arv</t>
  </si>
  <si>
    <t>1. aasta</t>
  </si>
  <si>
    <t>2. aasta</t>
  </si>
  <si>
    <t xml:space="preserve">3. aasta </t>
  </si>
  <si>
    <t>4. aasta</t>
  </si>
  <si>
    <t>MTH kommentaar</t>
  </si>
  <si>
    <t>Kulutused eelnevatele protseduuridele</t>
  </si>
  <si>
    <t>Vererõhu ööpäevane monitooring (kood 6344) 18,78 eurot</t>
  </si>
  <si>
    <t>Kompuutertomograafia-angiograafia (kood 7984) 55,89 eurot</t>
  </si>
  <si>
    <t>Kulutused protseduurile</t>
  </si>
  <si>
    <t>Neeruarterite denervatsioon 6331,97 eurot</t>
  </si>
  <si>
    <t>Hospitaliseerimine 3 päeva, kardioloogia voodipäeval (kood 2002) 68,84 eurot</t>
  </si>
  <si>
    <t>Vahel ka internsiiv</t>
  </si>
  <si>
    <t>Kulutused haiglas viibimisele protseduuri järgselt</t>
  </si>
  <si>
    <t>Kulutused järelravile</t>
  </si>
  <si>
    <t>Osadel juhtudel Kompuutertomograafia-angiograafia (kood 7984) 55,89 eurot</t>
  </si>
  <si>
    <t>Kardioloogi, nefroloogi, endokrinoloogi, menetlusradioloogi vastuvõtt (kood 3004) 9,98 eurot</t>
  </si>
  <si>
    <t>Kardioloogi kontroll esimene aasta</t>
  </si>
  <si>
    <t>Kulud kokku</t>
  </si>
  <si>
    <t>Kulutused patsintide valikule</t>
  </si>
  <si>
    <t xml:space="preserve">Kulu </t>
  </si>
  <si>
    <t xml:space="preserve">
Täismahus ehhokardiograafia (kood 6340) 64,65 eurot</t>
  </si>
  <si>
    <t>Maanduselektrood</t>
  </si>
  <si>
    <t>Nimetus hinnapakkumisest</t>
  </si>
  <si>
    <t>Hind hinnapakkumisest</t>
  </si>
  <si>
    <t>Hind pakkumisest koos käibemaksuga</t>
  </si>
  <si>
    <t>Nimetus taotlusest</t>
  </si>
  <si>
    <t>Hind taotlusest</t>
  </si>
  <si>
    <t>EnligHTN RD Catheter -small</t>
  </si>
  <si>
    <t>4500,00 + VAT</t>
  </si>
  <si>
    <t>EnligHTN RD Ablation Generator</t>
  </si>
  <si>
    <t xml:space="preserve">49 000,00 + VAT </t>
  </si>
  <si>
    <t>EnligHTN Guiding Catheter</t>
  </si>
  <si>
    <t>120,00 + VAT</t>
  </si>
  <si>
    <t>Kateeter selektiivseks juurdepääsuks (juhtekateeter)</t>
  </si>
  <si>
    <t>Patient Return Electrode</t>
  </si>
  <si>
    <t>230,00 + VAT</t>
  </si>
  <si>
    <t>EnligHTN 1641 Connector Cable</t>
  </si>
  <si>
    <t>360,00 + VAT</t>
  </si>
  <si>
    <t>Netokulu</t>
  </si>
  <si>
    <t>Hoolduskulu minuti hind</t>
  </si>
  <si>
    <t>Amordi minuti hind</t>
  </si>
  <si>
    <t>Kokku</t>
  </si>
  <si>
    <t>Seadme maksumus</t>
  </si>
  <si>
    <t>Amort. periood</t>
  </si>
  <si>
    <t>Hoolduskulu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</si>
</sst>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"/>
    <numFmt numFmtId="176" formatCode="[$€-2]\ #,##0.00_);[Red]\([$€-2]\ #,##0.00\)"/>
    <numFmt numFmtId="177" formatCode="0.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 vertical="top" wrapText="1"/>
    </xf>
    <xf numFmtId="3" fontId="1" fillId="33" borderId="10" xfId="0" applyNumberFormat="1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175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177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34" borderId="10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3" fontId="1" fillId="34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wrapText="1"/>
    </xf>
    <xf numFmtId="175" fontId="1" fillId="0" borderId="10" xfId="0" applyNumberFormat="1" applyFont="1" applyBorder="1" applyAlignment="1">
      <alignment wrapText="1"/>
    </xf>
    <xf numFmtId="0" fontId="2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1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19.57421875" style="1" customWidth="1"/>
    <col min="4" max="4" width="15.57421875" style="1" customWidth="1"/>
    <col min="5" max="5" width="13.421875" style="1" customWidth="1"/>
    <col min="6" max="6" width="14.7109375" style="1" customWidth="1"/>
    <col min="7" max="7" width="9.7109375" style="1" customWidth="1"/>
    <col min="8" max="8" width="14.140625" style="1" customWidth="1"/>
    <col min="9" max="9" width="17.00390625" style="1" customWidth="1"/>
    <col min="10" max="10" width="16.8515625" style="1" customWidth="1"/>
    <col min="11" max="11" width="13.00390625" style="1" customWidth="1"/>
    <col min="12" max="12" width="12.57421875" style="1" customWidth="1"/>
    <col min="13" max="16384" width="9.140625" style="1" customWidth="1"/>
  </cols>
  <sheetData>
    <row r="3" spans="2:8" ht="12.75">
      <c r="B3" s="3" t="s">
        <v>0</v>
      </c>
      <c r="C3" s="3" t="s">
        <v>39</v>
      </c>
      <c r="D3" s="11" t="s">
        <v>3</v>
      </c>
      <c r="E3" s="3" t="s">
        <v>2</v>
      </c>
      <c r="F3" s="11" t="s">
        <v>1</v>
      </c>
      <c r="G3" s="11" t="s">
        <v>38</v>
      </c>
      <c r="H3" s="17"/>
    </row>
    <row r="4" spans="2:8" ht="12.75">
      <c r="B4" s="47" t="s">
        <v>32</v>
      </c>
      <c r="C4" s="47"/>
      <c r="D4" s="47"/>
      <c r="E4" s="47"/>
      <c r="F4" s="47"/>
      <c r="G4" s="47"/>
      <c r="H4" s="13"/>
    </row>
    <row r="5" spans="2:8" ht="12.75">
      <c r="B5" s="2" t="s">
        <v>41</v>
      </c>
      <c r="C5" s="7" t="s">
        <v>33</v>
      </c>
      <c r="D5" s="2" t="s">
        <v>40</v>
      </c>
      <c r="E5" s="2">
        <v>1</v>
      </c>
      <c r="F5" s="2">
        <v>0.1606</v>
      </c>
      <c r="G5" s="9">
        <f aca="true" t="shared" si="0" ref="G5:G14">E5*F5</f>
        <v>0.1606</v>
      </c>
      <c r="H5" s="12"/>
    </row>
    <row r="6" spans="2:8" ht="38.25">
      <c r="B6" s="2" t="s">
        <v>42</v>
      </c>
      <c r="C6" s="7" t="s">
        <v>34</v>
      </c>
      <c r="D6" s="2" t="s">
        <v>40</v>
      </c>
      <c r="E6" s="2">
        <v>1</v>
      </c>
      <c r="F6" s="2">
        <v>0.031</v>
      </c>
      <c r="G6" s="9">
        <f t="shared" si="0"/>
        <v>0.031</v>
      </c>
      <c r="H6" s="12"/>
    </row>
    <row r="7" spans="2:8" ht="12.75">
      <c r="B7" s="47" t="s">
        <v>35</v>
      </c>
      <c r="C7" s="47"/>
      <c r="D7" s="47"/>
      <c r="E7" s="47"/>
      <c r="F7" s="47"/>
      <c r="G7" s="47"/>
      <c r="H7" s="13"/>
    </row>
    <row r="8" spans="2:8" ht="38.25">
      <c r="B8" s="4" t="s">
        <v>18</v>
      </c>
      <c r="C8" s="4" t="s">
        <v>19</v>
      </c>
      <c r="D8" s="4" t="s">
        <v>40</v>
      </c>
      <c r="E8" s="5">
        <v>90</v>
      </c>
      <c r="F8" s="4">
        <v>0.3821</v>
      </c>
      <c r="G8" s="9">
        <f t="shared" si="0"/>
        <v>34.389</v>
      </c>
      <c r="H8" s="12"/>
    </row>
    <row r="9" spans="2:8" ht="38.25">
      <c r="B9" s="4" t="s">
        <v>20</v>
      </c>
      <c r="C9" s="4" t="s">
        <v>21</v>
      </c>
      <c r="D9" s="4" t="s">
        <v>40</v>
      </c>
      <c r="E9" s="5">
        <v>90</v>
      </c>
      <c r="F9" s="2">
        <v>1.0998</v>
      </c>
      <c r="G9" s="9">
        <f t="shared" si="0"/>
        <v>98.98200000000001</v>
      </c>
      <c r="H9" s="12"/>
    </row>
    <row r="10" spans="2:10" ht="12.75">
      <c r="B10" s="2" t="s">
        <v>44</v>
      </c>
      <c r="C10" s="4" t="s">
        <v>22</v>
      </c>
      <c r="D10" s="4" t="s">
        <v>40</v>
      </c>
      <c r="E10" s="5">
        <v>90</v>
      </c>
      <c r="F10" s="8">
        <f>(D48/7/(50*90))+(3000/(50*90))</f>
        <v>2.533333333333333</v>
      </c>
      <c r="G10" s="9">
        <f>E10*F10</f>
        <v>228</v>
      </c>
      <c r="I10" s="34" t="s">
        <v>88</v>
      </c>
      <c r="J10" s="33">
        <v>58800</v>
      </c>
    </row>
    <row r="11" spans="2:10" ht="12.75">
      <c r="B11" s="4" t="s">
        <v>10</v>
      </c>
      <c r="C11" s="4" t="s">
        <v>11</v>
      </c>
      <c r="D11" s="4" t="s">
        <v>40</v>
      </c>
      <c r="E11" s="5">
        <v>90</v>
      </c>
      <c r="F11" s="2">
        <v>0.3417</v>
      </c>
      <c r="G11" s="9">
        <f t="shared" si="0"/>
        <v>30.753</v>
      </c>
      <c r="I11" s="35" t="s">
        <v>89</v>
      </c>
      <c r="J11" s="2">
        <v>7</v>
      </c>
    </row>
    <row r="12" spans="2:10" ht="12.75">
      <c r="B12" s="4" t="s">
        <v>12</v>
      </c>
      <c r="C12" s="4" t="s">
        <v>13</v>
      </c>
      <c r="D12" s="4" t="s">
        <v>40</v>
      </c>
      <c r="E12" s="5">
        <v>90</v>
      </c>
      <c r="F12" s="2">
        <v>0.3421</v>
      </c>
      <c r="G12" s="9">
        <f t="shared" si="0"/>
        <v>30.789</v>
      </c>
      <c r="I12" s="34" t="s">
        <v>90</v>
      </c>
      <c r="J12" s="2">
        <v>3000</v>
      </c>
    </row>
    <row r="13" spans="2:10" ht="12.75">
      <c r="B13" s="4" t="s">
        <v>14</v>
      </c>
      <c r="C13" s="4" t="s">
        <v>15</v>
      </c>
      <c r="D13" s="4" t="s">
        <v>40</v>
      </c>
      <c r="E13" s="5">
        <v>90</v>
      </c>
      <c r="F13" s="2">
        <v>0.161</v>
      </c>
      <c r="G13" s="9">
        <f t="shared" si="0"/>
        <v>14.49</v>
      </c>
      <c r="I13" s="34" t="s">
        <v>86</v>
      </c>
      <c r="J13" s="9">
        <f>J10/7/50/90</f>
        <v>1.8666666666666667</v>
      </c>
    </row>
    <row r="14" spans="2:10" ht="25.5">
      <c r="B14" s="4" t="s">
        <v>16</v>
      </c>
      <c r="C14" s="4" t="s">
        <v>17</v>
      </c>
      <c r="D14" s="4" t="s">
        <v>40</v>
      </c>
      <c r="E14" s="5">
        <v>90</v>
      </c>
      <c r="F14" s="2">
        <v>0.1006</v>
      </c>
      <c r="G14" s="9">
        <f t="shared" si="0"/>
        <v>9.054</v>
      </c>
      <c r="I14" s="34" t="s">
        <v>85</v>
      </c>
      <c r="J14" s="9">
        <f>J12/50/90</f>
        <v>0.6666666666666666</v>
      </c>
    </row>
    <row r="15" spans="2:10" ht="12.75">
      <c r="B15" s="38" t="s">
        <v>36</v>
      </c>
      <c r="C15" s="39"/>
      <c r="D15" s="39"/>
      <c r="E15" s="39"/>
      <c r="F15" s="39"/>
      <c r="G15" s="40"/>
      <c r="I15" s="32" t="s">
        <v>87</v>
      </c>
      <c r="J15" s="9">
        <f>SUM(J13:J14)</f>
        <v>2.533333333333333</v>
      </c>
    </row>
    <row r="16" spans="2:8" ht="12.75">
      <c r="B16" s="4" t="s">
        <v>44</v>
      </c>
      <c r="C16" s="4" t="s">
        <v>23</v>
      </c>
      <c r="D16" s="4" t="s">
        <v>37</v>
      </c>
      <c r="E16" s="4">
        <v>1</v>
      </c>
      <c r="F16" s="6">
        <f>D47</f>
        <v>5400</v>
      </c>
      <c r="G16" s="9">
        <f>E16*F16</f>
        <v>5400</v>
      </c>
      <c r="H16" s="12"/>
    </row>
    <row r="17" spans="2:8" ht="12.75">
      <c r="B17" s="4" t="s">
        <v>44</v>
      </c>
      <c r="C17" s="4" t="s">
        <v>24</v>
      </c>
      <c r="D17" s="4" t="s">
        <v>37</v>
      </c>
      <c r="E17" s="4">
        <v>1</v>
      </c>
      <c r="F17" s="6">
        <f>D51</f>
        <v>57.6</v>
      </c>
      <c r="G17" s="9">
        <f aca="true" t="shared" si="1" ref="G17:G24">E17*F17</f>
        <v>57.6</v>
      </c>
      <c r="H17" s="12"/>
    </row>
    <row r="18" spans="2:8" ht="25.5">
      <c r="B18" s="4" t="s">
        <v>44</v>
      </c>
      <c r="C18" s="4" t="s">
        <v>25</v>
      </c>
      <c r="D18" s="4" t="s">
        <v>37</v>
      </c>
      <c r="E18" s="4">
        <v>1</v>
      </c>
      <c r="F18" s="6">
        <f>D49</f>
        <v>144</v>
      </c>
      <c r="G18" s="9">
        <f t="shared" si="1"/>
        <v>144</v>
      </c>
      <c r="H18" s="12"/>
    </row>
    <row r="19" spans="2:8" ht="12.75">
      <c r="B19" s="4"/>
      <c r="C19" s="4" t="s">
        <v>67</v>
      </c>
      <c r="D19" s="4"/>
      <c r="E19" s="4">
        <v>1</v>
      </c>
      <c r="F19" s="6">
        <f>D50</f>
        <v>276</v>
      </c>
      <c r="G19" s="9">
        <f t="shared" si="1"/>
        <v>276</v>
      </c>
      <c r="H19" s="12"/>
    </row>
    <row r="20" spans="2:8" ht="25.5">
      <c r="B20" s="4" t="s">
        <v>26</v>
      </c>
      <c r="C20" s="4" t="s">
        <v>27</v>
      </c>
      <c r="D20" s="4" t="s">
        <v>37</v>
      </c>
      <c r="E20" s="4">
        <v>100</v>
      </c>
      <c r="F20" s="6">
        <v>0.577</v>
      </c>
      <c r="G20" s="9">
        <f t="shared" si="1"/>
        <v>57.699999999999996</v>
      </c>
      <c r="H20" s="12"/>
    </row>
    <row r="21" spans="2:8" ht="25.5">
      <c r="B21" s="4" t="s">
        <v>28</v>
      </c>
      <c r="C21" s="4" t="s">
        <v>29</v>
      </c>
      <c r="D21" s="4" t="s">
        <v>37</v>
      </c>
      <c r="E21" s="4">
        <v>1</v>
      </c>
      <c r="F21" s="6">
        <v>53.177</v>
      </c>
      <c r="G21" s="9">
        <f t="shared" si="1"/>
        <v>53.177</v>
      </c>
      <c r="H21" s="12"/>
    </row>
    <row r="22" spans="2:8" ht="25.5">
      <c r="B22" s="4" t="s">
        <v>30</v>
      </c>
      <c r="C22" s="4" t="s">
        <v>31</v>
      </c>
      <c r="D22" s="4" t="s">
        <v>37</v>
      </c>
      <c r="E22" s="4">
        <v>1</v>
      </c>
      <c r="F22" s="6">
        <v>167.891</v>
      </c>
      <c r="G22" s="9">
        <f t="shared" si="1"/>
        <v>167.891</v>
      </c>
      <c r="H22" s="12"/>
    </row>
    <row r="23" spans="2:8" ht="12.75">
      <c r="B23" s="4" t="s">
        <v>4</v>
      </c>
      <c r="C23" s="4" t="s">
        <v>5</v>
      </c>
      <c r="D23" s="4" t="s">
        <v>6</v>
      </c>
      <c r="E23" s="4">
        <v>0.5</v>
      </c>
      <c r="F23" s="4">
        <v>7.861</v>
      </c>
      <c r="G23" s="9">
        <f t="shared" si="1"/>
        <v>3.9305</v>
      </c>
      <c r="H23" s="12"/>
    </row>
    <row r="24" spans="2:8" ht="12.75">
      <c r="B24" s="4" t="s">
        <v>7</v>
      </c>
      <c r="C24" s="4" t="s">
        <v>8</v>
      </c>
      <c r="D24" s="4" t="s">
        <v>9</v>
      </c>
      <c r="E24" s="4">
        <v>2.5</v>
      </c>
      <c r="F24" s="4">
        <v>1.278</v>
      </c>
      <c r="G24" s="9">
        <f t="shared" si="1"/>
        <v>3.1950000000000003</v>
      </c>
      <c r="H24" s="12"/>
    </row>
    <row r="25" spans="2:8" ht="12.75">
      <c r="B25" s="38" t="s">
        <v>43</v>
      </c>
      <c r="C25" s="39"/>
      <c r="D25" s="39"/>
      <c r="E25" s="39"/>
      <c r="F25" s="40"/>
      <c r="G25" s="10">
        <f>SUM(G5:G24)</f>
        <v>6610.1421</v>
      </c>
      <c r="H25" s="14"/>
    </row>
    <row r="30" spans="2:7" ht="12.75">
      <c r="B30" s="2"/>
      <c r="C30" s="3" t="s">
        <v>65</v>
      </c>
      <c r="D30" s="3" t="s">
        <v>46</v>
      </c>
      <c r="E30" s="3" t="s">
        <v>47</v>
      </c>
      <c r="F30" s="3" t="s">
        <v>48</v>
      </c>
      <c r="G30" s="3" t="s">
        <v>49</v>
      </c>
    </row>
    <row r="31" spans="2:8" ht="12.75">
      <c r="B31" s="2"/>
      <c r="C31" s="2" t="s">
        <v>45</v>
      </c>
      <c r="D31" s="2">
        <v>20</v>
      </c>
      <c r="E31" s="2">
        <v>30</v>
      </c>
      <c r="F31" s="2">
        <v>40</v>
      </c>
      <c r="G31" s="2">
        <v>50</v>
      </c>
      <c r="H31" s="1" t="s">
        <v>50</v>
      </c>
    </row>
    <row r="32" spans="2:7" ht="63.75">
      <c r="B32" s="7" t="s">
        <v>64</v>
      </c>
      <c r="C32" s="7" t="s">
        <v>61</v>
      </c>
      <c r="D32" s="2">
        <f>4*9.98*D31</f>
        <v>798.4000000000001</v>
      </c>
      <c r="E32" s="2">
        <f>4*9.98*E31</f>
        <v>1197.6000000000001</v>
      </c>
      <c r="F32" s="2">
        <f>4*9.98*F31</f>
        <v>1596.8000000000002</v>
      </c>
      <c r="G32" s="2">
        <f>4*9.98*G31</f>
        <v>1996</v>
      </c>
    </row>
    <row r="33" spans="2:7" ht="38.25">
      <c r="B33" s="44" t="s">
        <v>51</v>
      </c>
      <c r="C33" s="7" t="s">
        <v>52</v>
      </c>
      <c r="D33" s="2">
        <f>18.78*D31</f>
        <v>375.6</v>
      </c>
      <c r="E33" s="2">
        <f>18.78*E31</f>
        <v>563.4000000000001</v>
      </c>
      <c r="F33" s="2">
        <f>18.78*F31</f>
        <v>751.2</v>
      </c>
      <c r="G33" s="2">
        <f>18.78*G31</f>
        <v>939</v>
      </c>
    </row>
    <row r="34" spans="2:7" ht="51">
      <c r="B34" s="45"/>
      <c r="C34" s="7" t="s">
        <v>66</v>
      </c>
      <c r="D34" s="2">
        <f>64.65*D31</f>
        <v>1293</v>
      </c>
      <c r="E34" s="2">
        <f>64.65*E31</f>
        <v>1939.5000000000002</v>
      </c>
      <c r="F34" s="2">
        <f>64.65*F31</f>
        <v>2586</v>
      </c>
      <c r="G34" s="2">
        <f>64.65*G31</f>
        <v>3232.5000000000005</v>
      </c>
    </row>
    <row r="35" spans="2:7" ht="38.25">
      <c r="B35" s="46"/>
      <c r="C35" s="7" t="s">
        <v>53</v>
      </c>
      <c r="D35" s="2">
        <f>55.89*D31</f>
        <v>1117.8</v>
      </c>
      <c r="E35" s="2">
        <f>55.89*E31</f>
        <v>1676.7</v>
      </c>
      <c r="F35" s="2">
        <f>55.89*F31</f>
        <v>2235.6</v>
      </c>
      <c r="G35" s="2">
        <f>55.89*G31</f>
        <v>2794.5</v>
      </c>
    </row>
    <row r="36" spans="2:7" ht="38.25">
      <c r="B36" s="15" t="s">
        <v>54</v>
      </c>
      <c r="C36" s="7" t="s">
        <v>55</v>
      </c>
      <c r="D36" s="19">
        <f>$G$25*D31</f>
        <v>132202.842</v>
      </c>
      <c r="E36" s="19">
        <f>$G$25*E31</f>
        <v>198304.263</v>
      </c>
      <c r="F36" s="19">
        <f>$G$25*F31</f>
        <v>264405.684</v>
      </c>
      <c r="G36" s="19">
        <f>$G$25*G31</f>
        <v>330507.105</v>
      </c>
    </row>
    <row r="37" spans="2:8" ht="51">
      <c r="B37" s="15" t="s">
        <v>58</v>
      </c>
      <c r="C37" s="7" t="s">
        <v>56</v>
      </c>
      <c r="D37" s="2">
        <f>3*68.84*D31</f>
        <v>4130.400000000001</v>
      </c>
      <c r="E37" s="2">
        <f>3*68.84*E31</f>
        <v>6195.6</v>
      </c>
      <c r="F37" s="2">
        <f>3*68.84*F31</f>
        <v>8260.800000000001</v>
      </c>
      <c r="G37" s="2">
        <f>3*68.84*G31</f>
        <v>10326</v>
      </c>
      <c r="H37" s="1" t="s">
        <v>57</v>
      </c>
    </row>
    <row r="38" spans="2:7" ht="38.25">
      <c r="B38" s="41" t="s">
        <v>59</v>
      </c>
      <c r="C38" s="7" t="s">
        <v>52</v>
      </c>
      <c r="D38" s="2">
        <f>18.78*D31</f>
        <v>375.6</v>
      </c>
      <c r="E38" s="2">
        <f>18.78*E31</f>
        <v>563.4000000000001</v>
      </c>
      <c r="F38" s="2">
        <f>18.78*F31</f>
        <v>751.2</v>
      </c>
      <c r="G38" s="2">
        <f>18.78*G31</f>
        <v>939</v>
      </c>
    </row>
    <row r="39" spans="2:7" ht="51">
      <c r="B39" s="42"/>
      <c r="C39" s="7" t="s">
        <v>60</v>
      </c>
      <c r="D39" s="2"/>
      <c r="E39" s="2"/>
      <c r="F39" s="2"/>
      <c r="G39" s="2"/>
    </row>
    <row r="40" spans="2:7" ht="25.5">
      <c r="B40" s="43"/>
      <c r="C40" s="18" t="s">
        <v>62</v>
      </c>
      <c r="D40" s="7">
        <f>4*9.98*D31</f>
        <v>798.4000000000001</v>
      </c>
      <c r="E40" s="7">
        <f>4*9.98*E31</f>
        <v>1197.6000000000001</v>
      </c>
      <c r="F40" s="7">
        <f>4*9.98*F31</f>
        <v>1596.8000000000002</v>
      </c>
      <c r="G40" s="7">
        <f>4*9.98*G31</f>
        <v>1996</v>
      </c>
    </row>
    <row r="41" spans="2:7" ht="12.75">
      <c r="B41" s="3" t="s">
        <v>63</v>
      </c>
      <c r="C41" s="2"/>
      <c r="D41" s="16">
        <f>SUM(D31:D40)</f>
        <v>141112.042</v>
      </c>
      <c r="E41" s="16">
        <f>SUM(E31:E40)</f>
        <v>211668.06300000002</v>
      </c>
      <c r="F41" s="16">
        <f>SUM(F31:F40)</f>
        <v>282224.084</v>
      </c>
      <c r="G41" s="16">
        <f>SUM(G31:G40)</f>
        <v>352780.105</v>
      </c>
    </row>
    <row r="42" spans="2:7" ht="12.75">
      <c r="B42" s="29"/>
      <c r="C42" s="30"/>
      <c r="D42" s="16"/>
      <c r="E42" s="16"/>
      <c r="F42" s="16"/>
      <c r="G42" s="16"/>
    </row>
    <row r="43" spans="3:7" ht="12.75">
      <c r="C43" s="2"/>
      <c r="D43" s="3" t="s">
        <v>46</v>
      </c>
      <c r="E43" s="3" t="s">
        <v>47</v>
      </c>
      <c r="F43" s="3" t="s">
        <v>48</v>
      </c>
      <c r="G43" s="3" t="s">
        <v>49</v>
      </c>
    </row>
    <row r="44" spans="3:7" ht="12.75">
      <c r="C44" s="3" t="s">
        <v>84</v>
      </c>
      <c r="D44" s="31">
        <f>D31*$G$25</f>
        <v>132202.842</v>
      </c>
      <c r="E44" s="31">
        <f>E31*$G$25</f>
        <v>198304.263</v>
      </c>
      <c r="F44" s="31">
        <f>F31*$G$25</f>
        <v>264405.684</v>
      </c>
      <c r="G44" s="31">
        <f>G31*$G$25</f>
        <v>330507.105</v>
      </c>
    </row>
    <row r="46" spans="2:6" ht="12.75">
      <c r="B46" s="20" t="s">
        <v>68</v>
      </c>
      <c r="C46" s="20" t="s">
        <v>69</v>
      </c>
      <c r="D46" s="36" t="s">
        <v>70</v>
      </c>
      <c r="E46" s="20" t="s">
        <v>71</v>
      </c>
      <c r="F46" s="20" t="s">
        <v>72</v>
      </c>
    </row>
    <row r="47" spans="2:6" ht="30">
      <c r="B47" s="21" t="s">
        <v>73</v>
      </c>
      <c r="C47" s="21" t="s">
        <v>74</v>
      </c>
      <c r="D47" s="37">
        <v>5400</v>
      </c>
      <c r="E47" s="23" t="s">
        <v>23</v>
      </c>
      <c r="F47" s="24">
        <v>5500</v>
      </c>
    </row>
    <row r="48" spans="2:6" ht="45">
      <c r="B48" s="21" t="s">
        <v>75</v>
      </c>
      <c r="C48" s="21" t="s">
        <v>76</v>
      </c>
      <c r="D48" s="37">
        <v>58800</v>
      </c>
      <c r="E48" s="23" t="s">
        <v>22</v>
      </c>
      <c r="F48" s="25">
        <v>60000</v>
      </c>
    </row>
    <row r="49" spans="2:6" ht="51">
      <c r="B49" s="21" t="s">
        <v>77</v>
      </c>
      <c r="C49" s="21" t="s">
        <v>78</v>
      </c>
      <c r="D49" s="37">
        <v>144</v>
      </c>
      <c r="E49" s="23" t="s">
        <v>79</v>
      </c>
      <c r="F49" s="22">
        <v>54</v>
      </c>
    </row>
    <row r="50" spans="2:6" ht="30">
      <c r="B50" s="21" t="s">
        <v>80</v>
      </c>
      <c r="C50" s="21" t="s">
        <v>81</v>
      </c>
      <c r="D50" s="37">
        <v>276</v>
      </c>
      <c r="E50" s="26" t="s">
        <v>44</v>
      </c>
      <c r="F50" s="26" t="s">
        <v>44</v>
      </c>
    </row>
    <row r="51" spans="2:6" ht="31.5">
      <c r="B51" s="27" t="s">
        <v>82</v>
      </c>
      <c r="C51" s="21" t="s">
        <v>83</v>
      </c>
      <c r="D51" s="37">
        <v>57.6</v>
      </c>
      <c r="E51" s="23" t="s">
        <v>24</v>
      </c>
      <c r="F51" s="28">
        <v>42</v>
      </c>
    </row>
  </sheetData>
  <sheetProtection/>
  <mergeCells count="6">
    <mergeCell ref="B25:F25"/>
    <mergeCell ref="B38:B40"/>
    <mergeCell ref="B33:B35"/>
    <mergeCell ref="B7:G7"/>
    <mergeCell ref="B15:G15"/>
    <mergeCell ref="B4:G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khk_kersti.esnar</dc:creator>
  <cp:keywords/>
  <dc:description/>
  <cp:lastModifiedBy>Katrin Ploom</cp:lastModifiedBy>
  <cp:lastPrinted>2013-01-07T09:49:28Z</cp:lastPrinted>
  <dcterms:created xsi:type="dcterms:W3CDTF">2006-10-03T06:56:22Z</dcterms:created>
  <dcterms:modified xsi:type="dcterms:W3CDTF">2014-02-21T12:13:14Z</dcterms:modified>
  <cp:category/>
  <cp:version/>
  <cp:contentType/>
  <cp:contentStatus/>
</cp:coreProperties>
</file>